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90E67AAD-6168-4B15-8815-8097828FEAF0}" xr6:coauthVersionLast="47" xr6:coauthVersionMax="47" xr10:uidLastSave="{00000000-0000-0000-0000-000000000000}"/>
  <bookViews>
    <workbookView xWindow="-120" yWindow="-120" windowWidth="20730" windowHeight="11310" xr2:uid="{C397A91A-7F8B-41DF-870A-3BE57B83AF88}"/>
  </bookViews>
  <sheets>
    <sheet name="光の森こども園" sheetId="1" r:id="rId1"/>
  </sheets>
  <definedNames>
    <definedName name="_xlnm.Print_Titles" localSheetId="0">光の森こども園!$1:$6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G114" i="1"/>
  <c r="E111" i="1"/>
  <c r="G111" i="1" s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H102" i="1"/>
  <c r="H111" i="1" s="1"/>
  <c r="F102" i="1"/>
  <c r="F111" i="1" s="1"/>
  <c r="E102" i="1"/>
  <c r="G102" i="1" s="1"/>
  <c r="I102" i="1" s="1"/>
  <c r="E101" i="1"/>
  <c r="E112" i="1" s="1"/>
  <c r="G100" i="1"/>
  <c r="I100" i="1" s="1"/>
  <c r="G99" i="1"/>
  <c r="I99" i="1" s="1"/>
  <c r="G98" i="1"/>
  <c r="I98" i="1" s="1"/>
  <c r="G97" i="1"/>
  <c r="I97" i="1" s="1"/>
  <c r="G96" i="1"/>
  <c r="I96" i="1" s="1"/>
  <c r="G95" i="1"/>
  <c r="I95" i="1" s="1"/>
  <c r="H94" i="1"/>
  <c r="H101" i="1" s="1"/>
  <c r="H112" i="1" s="1"/>
  <c r="F94" i="1"/>
  <c r="F101" i="1" s="1"/>
  <c r="F112" i="1" s="1"/>
  <c r="E94" i="1"/>
  <c r="I91" i="1"/>
  <c r="G91" i="1"/>
  <c r="H90" i="1"/>
  <c r="G90" i="1"/>
  <c r="I90" i="1" s="1"/>
  <c r="F90" i="1"/>
  <c r="E90" i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H79" i="1"/>
  <c r="H92" i="1" s="1"/>
  <c r="F79" i="1"/>
  <c r="F92" i="1" s="1"/>
  <c r="E79" i="1"/>
  <c r="G79" i="1" s="1"/>
  <c r="I79" i="1" s="1"/>
  <c r="I78" i="1"/>
  <c r="G78" i="1"/>
  <c r="G76" i="1"/>
  <c r="I76" i="1" s="1"/>
  <c r="G75" i="1"/>
  <c r="I75" i="1" s="1"/>
  <c r="G74" i="1"/>
  <c r="I74" i="1" s="1"/>
  <c r="H73" i="1"/>
  <c r="H77" i="1" s="1"/>
  <c r="H93" i="1" s="1"/>
  <c r="F73" i="1"/>
  <c r="G73" i="1" s="1"/>
  <c r="I73" i="1" s="1"/>
  <c r="E73" i="1"/>
  <c r="I72" i="1"/>
  <c r="G72" i="1"/>
  <c r="I71" i="1"/>
  <c r="G71" i="1"/>
  <c r="I70" i="1"/>
  <c r="G70" i="1"/>
  <c r="H69" i="1"/>
  <c r="F69" i="1"/>
  <c r="F77" i="1" s="1"/>
  <c r="F93" i="1" s="1"/>
  <c r="E69" i="1"/>
  <c r="E77" i="1" s="1"/>
  <c r="G66" i="1"/>
  <c r="I66" i="1" s="1"/>
  <c r="G65" i="1"/>
  <c r="I65" i="1" s="1"/>
  <c r="G64" i="1"/>
  <c r="I64" i="1" s="1"/>
  <c r="H63" i="1"/>
  <c r="F63" i="1"/>
  <c r="G63" i="1" s="1"/>
  <c r="I63" i="1" s="1"/>
  <c r="E63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H46" i="1"/>
  <c r="G46" i="1"/>
  <c r="I46" i="1" s="1"/>
  <c r="F46" i="1"/>
  <c r="E46" i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H35" i="1"/>
  <c r="F35" i="1"/>
  <c r="E35" i="1"/>
  <c r="G35" i="1" s="1"/>
  <c r="I35" i="1" s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H27" i="1"/>
  <c r="H67" i="1" s="1"/>
  <c r="F27" i="1"/>
  <c r="F67" i="1" s="1"/>
  <c r="E27" i="1"/>
  <c r="E67" i="1" s="1"/>
  <c r="I25" i="1"/>
  <c r="G25" i="1"/>
  <c r="I24" i="1"/>
  <c r="G24" i="1"/>
  <c r="I23" i="1"/>
  <c r="G23" i="1"/>
  <c r="H22" i="1"/>
  <c r="F22" i="1"/>
  <c r="E22" i="1"/>
  <c r="G22" i="1" s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H15" i="1"/>
  <c r="F15" i="1"/>
  <c r="E15" i="1"/>
  <c r="G15" i="1" s="1"/>
  <c r="I15" i="1" s="1"/>
  <c r="I14" i="1"/>
  <c r="G14" i="1"/>
  <c r="I13" i="1"/>
  <c r="G13" i="1"/>
  <c r="I12" i="1"/>
  <c r="G12" i="1"/>
  <c r="H11" i="1"/>
  <c r="G11" i="1"/>
  <c r="I11" i="1" s="1"/>
  <c r="F11" i="1"/>
  <c r="E11" i="1"/>
  <c r="G10" i="1"/>
  <c r="I10" i="1" s="1"/>
  <c r="G9" i="1"/>
  <c r="I9" i="1" s="1"/>
  <c r="H8" i="1"/>
  <c r="H7" i="1" s="1"/>
  <c r="H26" i="1" s="1"/>
  <c r="H68" i="1" s="1"/>
  <c r="H113" i="1" s="1"/>
  <c r="H115" i="1" s="1"/>
  <c r="F8" i="1"/>
  <c r="F7" i="1" s="1"/>
  <c r="F26" i="1" s="1"/>
  <c r="E8" i="1"/>
  <c r="G8" i="1" s="1"/>
  <c r="I8" i="1" s="1"/>
  <c r="E7" i="1"/>
  <c r="E26" i="1" s="1"/>
  <c r="G112" i="1" l="1"/>
  <c r="G26" i="1"/>
  <c r="I26" i="1" s="1"/>
  <c r="I68" i="1" s="1"/>
  <c r="E68" i="1"/>
  <c r="F68" i="1"/>
  <c r="F113" i="1" s="1"/>
  <c r="F115" i="1" s="1"/>
  <c r="G67" i="1"/>
  <c r="I67" i="1" s="1"/>
  <c r="E93" i="1"/>
  <c r="G93" i="1" s="1"/>
  <c r="G77" i="1"/>
  <c r="I77" i="1" s="1"/>
  <c r="G94" i="1"/>
  <c r="I94" i="1" s="1"/>
  <c r="G7" i="1"/>
  <c r="I7" i="1" s="1"/>
  <c r="G69" i="1"/>
  <c r="I69" i="1" s="1"/>
  <c r="G101" i="1"/>
  <c r="I101" i="1" s="1"/>
  <c r="I112" i="1" s="1"/>
  <c r="G27" i="1"/>
  <c r="I27" i="1" s="1"/>
  <c r="E92" i="1"/>
  <c r="G92" i="1" s="1"/>
  <c r="I92" i="1" s="1"/>
  <c r="G68" i="1" l="1"/>
  <c r="E113" i="1"/>
  <c r="I113" i="1"/>
  <c r="I115" i="1" s="1"/>
  <c r="I93" i="1"/>
  <c r="G113" i="1" l="1"/>
  <c r="E115" i="1"/>
  <c r="G115" i="1" s="1"/>
</calcChain>
</file>

<file path=xl/sharedStrings.xml><?xml version="1.0" encoding="utf-8"?>
<sst xmlns="http://schemas.openxmlformats.org/spreadsheetml/2006/main" count="129" uniqueCount="123">
  <si>
    <t>別紙３（⑩）</t>
    <rPh sb="0" eb="2">
      <t>ベッシ</t>
    </rPh>
    <phoneticPr fontId="3"/>
  </si>
  <si>
    <t>光の森こども園  資金収支明細書</t>
    <phoneticPr fontId="3"/>
  </si>
  <si>
    <t>（自）令和5年4月1日  （至）令和6年3月31日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</si>
  <si>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</si>
  <si>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</si>
  <si>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</si>
  <si>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</si>
  <si>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</si>
  <si>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</si>
  <si>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地域子育て支援拠点事業_光の森こども園子育て支援センター</t>
    <phoneticPr fontId="2"/>
  </si>
  <si>
    <t>幼保連携型認定こども園_光の森こども園</t>
  </si>
  <si>
    <t>事業活動による収支</t>
  </si>
  <si>
    <t>収入</t>
  </si>
  <si>
    <t>保育事業収入</t>
  </si>
  <si>
    <t>　施設型給付費収入</t>
  </si>
  <si>
    <t>　　施設型給付費収入</t>
  </si>
  <si>
    <t>　　利用者負担金収入</t>
  </si>
  <si>
    <t>　利用者等利用料収入</t>
  </si>
  <si>
    <t>　　利用者等利用料収入（公費）</t>
  </si>
  <si>
    <t>　　利用者等利用料収入（一般）</t>
  </si>
  <si>
    <t>　　その他の利用料収入</t>
  </si>
  <si>
    <t>　その他の事業収入</t>
  </si>
  <si>
    <t>　　補助金事業収入</t>
  </si>
  <si>
    <t>　　受託事業収入</t>
  </si>
  <si>
    <t>　　その他の事業収入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</si>
  <si>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</si>
  <si>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</si>
  <si>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</si>
  <si>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</si>
  <si>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</si>
  <si>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</si>
  <si>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</si>
  <si>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</si>
  <si>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</si>
  <si>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</si>
  <si>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</si>
  <si>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</si>
  <si>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</si>
  <si>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</si>
  <si>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</si>
  <si>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</si>
  <si>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</si>
  <si>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</si>
  <si>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</si>
  <si>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保健衛生費支出</t>
  </si>
  <si>
    <t>　保育材料費支出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</si>
  <si>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</si>
  <si>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</si>
  <si>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</si>
  <si>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</si>
  <si>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</si>
  <si>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車輌費支出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</si>
  <si>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</si>
  <si>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</si>
  <si>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</si>
  <si>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</si>
  <si>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</si>
  <si>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</si>
  <si>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</si>
  <si>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</si>
  <si>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</si>
  <si>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</si>
  <si>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</si>
  <si>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</si>
  <si>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</si>
  <si>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</si>
  <si>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</si>
  <si>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保守料支出</t>
  </si>
  <si>
    <t>支払利息支出</t>
  </si>
  <si>
    <t>その他の支出</t>
  </si>
  <si>
    <t>　利用者等外給食費支出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</si>
  <si>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</si>
  <si>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</si>
  <si>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</si>
  <si>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</si>
  <si>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</si>
  <si>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</si>
  <si>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</si>
  <si>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設備資金借入金収入</t>
  </si>
  <si>
    <t>固定資産売却収入</t>
  </si>
  <si>
    <t>　車輌運搬具売却収入</t>
  </si>
  <si>
    <t>　器具及び備品売却収入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</si>
  <si>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</si>
  <si>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</si>
  <si>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</si>
  <si>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</si>
  <si>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</si>
  <si>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</si>
  <si>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</si>
  <si>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</si>
  <si>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構築物取得支出</t>
  </si>
  <si>
    <t>　建設仮勘定取得支出</t>
  </si>
  <si>
    <t>　ソフトウェア取得支出</t>
  </si>
  <si>
    <t>　その他の固定資産取得支出</t>
  </si>
  <si>
    <t>固定資産除却・廃棄支出</t>
  </si>
  <si>
    <t>ファイナンス・リース債務の返済支出</t>
  </si>
  <si>
    <t>その他の施設整備等による支出</t>
  </si>
  <si>
    <t>　長期未払金支出</t>
  </si>
  <si>
    <t>施設整備等支出計（５）</t>
  </si>
  <si>
    <t>施設整備等資金収支差額（６）＝（４）－（５）</t>
  </si>
  <si>
    <t>その他の活動による収支</t>
  </si>
  <si>
    <t>積立資産取崩収入</t>
  </si>
  <si>
    <t>　退職給付引当資産取崩収入</t>
  </si>
  <si>
    <t>　長期預り金積立資産取崩収入</t>
  </si>
  <si>
    <t>　人権費積立資産取崩収入</t>
  </si>
  <si>
    <t>　保育所施設・設備整備積立資産取崩収入</t>
  </si>
  <si>
    <t>拠点区分間繰入金収入</t>
  </si>
  <si>
    <t>その他の活動による収入</t>
  </si>
  <si>
    <t>その他の活動収入計（７）</t>
  </si>
  <si>
    <t>積立資産支出</t>
  </si>
  <si>
    <t>　退職給付引当資産支出</t>
  </si>
  <si>
    <t>　長期預り金積立資産支出</t>
  </si>
  <si>
    <t>　人権費積立資産支出</t>
  </si>
  <si>
    <t>　修繕積立資産支出</t>
  </si>
  <si>
    <t>　備品等購入積立資産支出</t>
  </si>
  <si>
    <t>　保育所施設・設備整備積立資産支出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</si>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</sst>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9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  <xf numFmtId="0" fontId="7" fillId="0" borderId="10" xfId="2" applyFont="1" applyBorder="1" applyAlignment="1">
      <alignment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B2075191-B8DF-4CAE-85F5-7E731F722883}"/>
    <cellStyle name="標準 3" xfId="1" xr:uid="{AB05A4E5-5039-42DC-8A6C-B8195A5F6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E09B9-B9EC-42B8-848F-0A33930FE8D7}">
  <sheetPr>
    <pageSetUpPr fitToPage="1"/>
  </sheetPr>
  <dimension ref="B1:I115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1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71.25" x14ac:dyDescent="0.4">
      <c r="B6" s="14"/>
      <c r="C6" s="15"/>
      <c r="D6" s="16"/>
      <c r="E6" s="17" t="s">
        <v>9</v>
      </c>
      <c r="F6" s="18" t="s">
        <v>10</v>
      </c>
      <c r="G6" s="19"/>
      <c r="H6" s="19"/>
      <c r="I6" s="19"/>
    </row>
    <row r="7" spans="2:9" x14ac:dyDescent="0.4">
      <c r="B7" s="20" t="s">
        <v>11</v>
      </c>
      <c r="C7" s="20" t="s">
        <v>12</v>
      </c>
      <c r="D7" s="21" t="s">
        <v>13</v>
      </c>
      <c r="E7" s="22">
        <f>+E8+E11+E15</f>
        <v>8750400</v>
      </c>
      <c r="F7" s="22">
        <f>+F8+F11+F15</f>
        <v>154185490</v>
      </c>
      <c r="G7" s="22">
        <f>+E7+F7</f>
        <v>162935890</v>
      </c>
      <c r="H7" s="22">
        <f>+H8+H11+H15</f>
        <v>0</v>
      </c>
      <c r="I7" s="22">
        <f>G7-ABS(H7)</f>
        <v>162935890</v>
      </c>
    </row>
    <row r="8" spans="2:9" x14ac:dyDescent="0.4">
      <c r="B8" s="23"/>
      <c r="C8" s="23"/>
      <c r="D8" s="24" t="s">
        <v>14</v>
      </c>
      <c r="E8" s="25">
        <f>+E9+E10</f>
        <v>0</v>
      </c>
      <c r="F8" s="25">
        <f>+F9+F10</f>
        <v>141387790</v>
      </c>
      <c r="G8" s="25">
        <f t="shared" ref="G8:G71" si="0">+E8+F8</f>
        <v>141387790</v>
      </c>
      <c r="H8" s="25">
        <f>+H9+H10</f>
        <v>0</v>
      </c>
      <c r="I8" s="25">
        <f t="shared" ref="I8:I71" si="1">G8-ABS(H8)</f>
        <v>141387790</v>
      </c>
    </row>
    <row r="9" spans="2:9" x14ac:dyDescent="0.4">
      <c r="B9" s="23"/>
      <c r="C9" s="23"/>
      <c r="D9" s="24" t="s">
        <v>15</v>
      </c>
      <c r="E9" s="25"/>
      <c r="F9" s="25">
        <v>135952090</v>
      </c>
      <c r="G9" s="25">
        <f t="shared" si="0"/>
        <v>135952090</v>
      </c>
      <c r="H9" s="25"/>
      <c r="I9" s="25">
        <f t="shared" si="1"/>
        <v>135952090</v>
      </c>
    </row>
    <row r="10" spans="2:9" x14ac:dyDescent="0.4">
      <c r="B10" s="23"/>
      <c r="C10" s="23"/>
      <c r="D10" s="24" t="s">
        <v>16</v>
      </c>
      <c r="E10" s="25"/>
      <c r="F10" s="25">
        <v>5435700</v>
      </c>
      <c r="G10" s="25">
        <f t="shared" si="0"/>
        <v>5435700</v>
      </c>
      <c r="H10" s="25"/>
      <c r="I10" s="25">
        <f t="shared" si="1"/>
        <v>5435700</v>
      </c>
    </row>
    <row r="11" spans="2:9" x14ac:dyDescent="0.4">
      <c r="B11" s="23"/>
      <c r="C11" s="23"/>
      <c r="D11" s="24" t="s">
        <v>17</v>
      </c>
      <c r="E11" s="25">
        <f>+E12+E13+E14</f>
        <v>0</v>
      </c>
      <c r="F11" s="25">
        <f>+F12+F13+F14</f>
        <v>3967550</v>
      </c>
      <c r="G11" s="25">
        <f t="shared" si="0"/>
        <v>3967550</v>
      </c>
      <c r="H11" s="25">
        <f>+H12+H13+H14</f>
        <v>0</v>
      </c>
      <c r="I11" s="25">
        <f t="shared" si="1"/>
        <v>3967550</v>
      </c>
    </row>
    <row r="12" spans="2:9" x14ac:dyDescent="0.4">
      <c r="B12" s="23"/>
      <c r="C12" s="23"/>
      <c r="D12" s="24" t="s">
        <v>18</v>
      </c>
      <c r="E12" s="25"/>
      <c r="F12" s="25">
        <v>770800</v>
      </c>
      <c r="G12" s="25">
        <f t="shared" si="0"/>
        <v>770800</v>
      </c>
      <c r="H12" s="25"/>
      <c r="I12" s="25">
        <f t="shared" si="1"/>
        <v>770800</v>
      </c>
    </row>
    <row r="13" spans="2:9" x14ac:dyDescent="0.4">
      <c r="B13" s="23"/>
      <c r="C13" s="23"/>
      <c r="D13" s="24" t="s">
        <v>19</v>
      </c>
      <c r="E13" s="25"/>
      <c r="F13" s="25">
        <v>3196750</v>
      </c>
      <c r="G13" s="25">
        <f t="shared" si="0"/>
        <v>3196750</v>
      </c>
      <c r="H13" s="25"/>
      <c r="I13" s="25">
        <f t="shared" si="1"/>
        <v>3196750</v>
      </c>
    </row>
    <row r="14" spans="2:9" x14ac:dyDescent="0.4">
      <c r="B14" s="23"/>
      <c r="C14" s="23"/>
      <c r="D14" s="24" t="s">
        <v>20</v>
      </c>
      <c r="E14" s="25"/>
      <c r="F14" s="25"/>
      <c r="G14" s="25">
        <f t="shared" si="0"/>
        <v>0</v>
      </c>
      <c r="H14" s="25"/>
      <c r="I14" s="25">
        <f t="shared" si="1"/>
        <v>0</v>
      </c>
    </row>
    <row r="15" spans="2:9" x14ac:dyDescent="0.4">
      <c r="B15" s="23"/>
      <c r="C15" s="23"/>
      <c r="D15" s="24" t="s">
        <v>21</v>
      </c>
      <c r="E15" s="25">
        <f>+E16+E17+E18</f>
        <v>8750400</v>
      </c>
      <c r="F15" s="25">
        <f>+F16+F17+F18</f>
        <v>8830150</v>
      </c>
      <c r="G15" s="25">
        <f t="shared" si="0"/>
        <v>17580550</v>
      </c>
      <c r="H15" s="25">
        <f>+H16+H17+H18</f>
        <v>0</v>
      </c>
      <c r="I15" s="25">
        <f t="shared" si="1"/>
        <v>17580550</v>
      </c>
    </row>
    <row r="16" spans="2:9" x14ac:dyDescent="0.4">
      <c r="B16" s="23"/>
      <c r="C16" s="23"/>
      <c r="D16" s="24" t="s">
        <v>22</v>
      </c>
      <c r="E16" s="25"/>
      <c r="F16" s="25">
        <v>4685400</v>
      </c>
      <c r="G16" s="25">
        <f t="shared" si="0"/>
        <v>4685400</v>
      </c>
      <c r="H16" s="25"/>
      <c r="I16" s="25">
        <f t="shared" si="1"/>
        <v>4685400</v>
      </c>
    </row>
    <row r="17" spans="2:9" x14ac:dyDescent="0.4">
      <c r="B17" s="23"/>
      <c r="C17" s="23"/>
      <c r="D17" s="24" t="s">
        <v>23</v>
      </c>
      <c r="E17" s="25">
        <v>8750400</v>
      </c>
      <c r="F17" s="25">
        <v>170300</v>
      </c>
      <c r="G17" s="25">
        <f t="shared" si="0"/>
        <v>8920700</v>
      </c>
      <c r="H17" s="25"/>
      <c r="I17" s="25">
        <f t="shared" si="1"/>
        <v>8920700</v>
      </c>
    </row>
    <row r="18" spans="2:9" x14ac:dyDescent="0.4">
      <c r="B18" s="23"/>
      <c r="C18" s="23"/>
      <c r="D18" s="24" t="s">
        <v>24</v>
      </c>
      <c r="E18" s="25"/>
      <c r="F18" s="25">
        <v>3974450</v>
      </c>
      <c r="G18" s="25">
        <f t="shared" si="0"/>
        <v>3974450</v>
      </c>
      <c r="H18" s="25"/>
      <c r="I18" s="25">
        <f t="shared" si="1"/>
        <v>3974450</v>
      </c>
    </row>
    <row r="19" spans="2:9" x14ac:dyDescent="0.4">
      <c r="B19" s="23"/>
      <c r="C19" s="23"/>
      <c r="D19" s="24" t="s">
        <v>25</v>
      </c>
      <c r="E19" s="25"/>
      <c r="F19" s="25">
        <v>152</v>
      </c>
      <c r="G19" s="25">
        <f t="shared" si="0"/>
        <v>152</v>
      </c>
      <c r="H19" s="25"/>
      <c r="I19" s="25">
        <f t="shared" si="1"/>
        <v>152</v>
      </c>
    </row>
    <row r="20" spans="2:9" x14ac:dyDescent="0.4">
      <c r="B20" s="23"/>
      <c r="C20" s="23"/>
      <c r="D20" s="24" t="s">
        <v>26</v>
      </c>
      <c r="E20" s="25"/>
      <c r="F20" s="25">
        <v>62480</v>
      </c>
      <c r="G20" s="25">
        <f t="shared" si="0"/>
        <v>62480</v>
      </c>
      <c r="H20" s="25"/>
      <c r="I20" s="25">
        <f t="shared" si="1"/>
        <v>62480</v>
      </c>
    </row>
    <row r="21" spans="2:9" x14ac:dyDescent="0.4">
      <c r="B21" s="23"/>
      <c r="C21" s="23"/>
      <c r="D21" s="24" t="s">
        <v>27</v>
      </c>
      <c r="E21" s="25">
        <v>14</v>
      </c>
      <c r="F21" s="25">
        <v>5686</v>
      </c>
      <c r="G21" s="25">
        <f t="shared" si="0"/>
        <v>5700</v>
      </c>
      <c r="H21" s="25"/>
      <c r="I21" s="25">
        <f t="shared" si="1"/>
        <v>5700</v>
      </c>
    </row>
    <row r="22" spans="2:9" x14ac:dyDescent="0.4">
      <c r="B22" s="23"/>
      <c r="C22" s="23"/>
      <c r="D22" s="24" t="s">
        <v>28</v>
      </c>
      <c r="E22" s="25">
        <f>+E23+E24+E25</f>
        <v>127143</v>
      </c>
      <c r="F22" s="25">
        <f>+F23+F24+F25</f>
        <v>1759570</v>
      </c>
      <c r="G22" s="25">
        <f t="shared" si="0"/>
        <v>1886713</v>
      </c>
      <c r="H22" s="25">
        <f>+H23+H24+H25</f>
        <v>0</v>
      </c>
      <c r="I22" s="25">
        <f t="shared" si="1"/>
        <v>1886713</v>
      </c>
    </row>
    <row r="23" spans="2:9" x14ac:dyDescent="0.4">
      <c r="B23" s="23"/>
      <c r="C23" s="23"/>
      <c r="D23" s="24" t="s">
        <v>29</v>
      </c>
      <c r="E23" s="25"/>
      <c r="F23" s="25">
        <v>28000</v>
      </c>
      <c r="G23" s="25">
        <f t="shared" si="0"/>
        <v>28000</v>
      </c>
      <c r="H23" s="25"/>
      <c r="I23" s="25">
        <f t="shared" si="1"/>
        <v>28000</v>
      </c>
    </row>
    <row r="24" spans="2:9" x14ac:dyDescent="0.4">
      <c r="B24" s="23"/>
      <c r="C24" s="23"/>
      <c r="D24" s="24" t="s">
        <v>30</v>
      </c>
      <c r="E24" s="25"/>
      <c r="F24" s="25">
        <v>1712612</v>
      </c>
      <c r="G24" s="25">
        <f t="shared" si="0"/>
        <v>1712612</v>
      </c>
      <c r="H24" s="25"/>
      <c r="I24" s="25">
        <f t="shared" si="1"/>
        <v>1712612</v>
      </c>
    </row>
    <row r="25" spans="2:9" x14ac:dyDescent="0.4">
      <c r="B25" s="23"/>
      <c r="C25" s="23"/>
      <c r="D25" s="24" t="s">
        <v>31</v>
      </c>
      <c r="E25" s="25">
        <v>127143</v>
      </c>
      <c r="F25" s="25">
        <v>18958</v>
      </c>
      <c r="G25" s="25">
        <f t="shared" si="0"/>
        <v>146101</v>
      </c>
      <c r="H25" s="25"/>
      <c r="I25" s="25">
        <f t="shared" si="1"/>
        <v>146101</v>
      </c>
    </row>
    <row r="26" spans="2:9" x14ac:dyDescent="0.4">
      <c r="B26" s="23"/>
      <c r="C26" s="26"/>
      <c r="D26" s="27" t="s">
        <v>32</v>
      </c>
      <c r="E26" s="28">
        <f>+E7+E19+E20+E21+E22</f>
        <v>8877557</v>
      </c>
      <c r="F26" s="28">
        <f>+F7+F19+F20+F21+F22</f>
        <v>156013378</v>
      </c>
      <c r="G26" s="28">
        <f t="shared" si="0"/>
        <v>164890935</v>
      </c>
      <c r="H26" s="28">
        <f>+H7+H19+H20+H21+H22</f>
        <v>0</v>
      </c>
      <c r="I26" s="28">
        <f t="shared" si="1"/>
        <v>164890935</v>
      </c>
    </row>
    <row r="27" spans="2:9" x14ac:dyDescent="0.4">
      <c r="B27" s="23"/>
      <c r="C27" s="20" t="s">
        <v>33</v>
      </c>
      <c r="D27" s="24" t="s">
        <v>34</v>
      </c>
      <c r="E27" s="25">
        <f>+E28+E29+E30+E31+E32+E33+E34</f>
        <v>9924749</v>
      </c>
      <c r="F27" s="25">
        <f>+F28+F29+F30+F31+F32+F33+F34</f>
        <v>92280926</v>
      </c>
      <c r="G27" s="25">
        <f t="shared" si="0"/>
        <v>102205675</v>
      </c>
      <c r="H27" s="25">
        <f>+H28+H29+H30+H31+H32+H33+H34</f>
        <v>0</v>
      </c>
      <c r="I27" s="25">
        <f t="shared" si="1"/>
        <v>102205675</v>
      </c>
    </row>
    <row r="28" spans="2:9" x14ac:dyDescent="0.4">
      <c r="B28" s="23"/>
      <c r="C28" s="23"/>
      <c r="D28" s="24" t="s">
        <v>35</v>
      </c>
      <c r="E28" s="25"/>
      <c r="F28" s="25"/>
      <c r="G28" s="25">
        <f t="shared" si="0"/>
        <v>0</v>
      </c>
      <c r="H28" s="25"/>
      <c r="I28" s="25">
        <f t="shared" si="1"/>
        <v>0</v>
      </c>
    </row>
    <row r="29" spans="2:9" x14ac:dyDescent="0.4">
      <c r="B29" s="23"/>
      <c r="C29" s="23"/>
      <c r="D29" s="24" t="s">
        <v>36</v>
      </c>
      <c r="E29" s="25">
        <v>6962033</v>
      </c>
      <c r="F29" s="25">
        <v>55278033</v>
      </c>
      <c r="G29" s="25">
        <f t="shared" si="0"/>
        <v>62240066</v>
      </c>
      <c r="H29" s="25"/>
      <c r="I29" s="25">
        <f t="shared" si="1"/>
        <v>62240066</v>
      </c>
    </row>
    <row r="30" spans="2:9" x14ac:dyDescent="0.4">
      <c r="B30" s="23"/>
      <c r="C30" s="23"/>
      <c r="D30" s="24" t="s">
        <v>37</v>
      </c>
      <c r="E30" s="25">
        <v>1706120</v>
      </c>
      <c r="F30" s="25">
        <v>7524216</v>
      </c>
      <c r="G30" s="25">
        <f t="shared" si="0"/>
        <v>9230336</v>
      </c>
      <c r="H30" s="25"/>
      <c r="I30" s="25">
        <f t="shared" si="1"/>
        <v>9230336</v>
      </c>
    </row>
    <row r="31" spans="2:9" x14ac:dyDescent="0.4">
      <c r="B31" s="23"/>
      <c r="C31" s="23"/>
      <c r="D31" s="24" t="s">
        <v>38</v>
      </c>
      <c r="E31" s="25"/>
      <c r="F31" s="25">
        <v>17754720</v>
      </c>
      <c r="G31" s="25">
        <f t="shared" si="0"/>
        <v>17754720</v>
      </c>
      <c r="H31" s="25"/>
      <c r="I31" s="25">
        <f t="shared" si="1"/>
        <v>17754720</v>
      </c>
    </row>
    <row r="32" spans="2:9" x14ac:dyDescent="0.4">
      <c r="B32" s="23"/>
      <c r="C32" s="23"/>
      <c r="D32" s="24" t="s">
        <v>39</v>
      </c>
      <c r="E32" s="25"/>
      <c r="F32" s="25"/>
      <c r="G32" s="25">
        <f t="shared" si="0"/>
        <v>0</v>
      </c>
      <c r="H32" s="25"/>
      <c r="I32" s="25">
        <f t="shared" si="1"/>
        <v>0</v>
      </c>
    </row>
    <row r="33" spans="2:9" x14ac:dyDescent="0.4">
      <c r="B33" s="23"/>
      <c r="C33" s="23"/>
      <c r="D33" s="24" t="s">
        <v>40</v>
      </c>
      <c r="E33" s="25"/>
      <c r="F33" s="25">
        <v>1906200</v>
      </c>
      <c r="G33" s="25">
        <f t="shared" si="0"/>
        <v>1906200</v>
      </c>
      <c r="H33" s="25"/>
      <c r="I33" s="25">
        <f t="shared" si="1"/>
        <v>1906200</v>
      </c>
    </row>
    <row r="34" spans="2:9" x14ac:dyDescent="0.4">
      <c r="B34" s="23"/>
      <c r="C34" s="23"/>
      <c r="D34" s="24" t="s">
        <v>41</v>
      </c>
      <c r="E34" s="25">
        <v>1256596</v>
      </c>
      <c r="F34" s="25">
        <v>9817757</v>
      </c>
      <c r="G34" s="25">
        <f t="shared" si="0"/>
        <v>11074353</v>
      </c>
      <c r="H34" s="25"/>
      <c r="I34" s="25">
        <f t="shared" si="1"/>
        <v>11074353</v>
      </c>
    </row>
    <row r="35" spans="2:9" x14ac:dyDescent="0.4">
      <c r="B35" s="23"/>
      <c r="C35" s="23"/>
      <c r="D35" s="24" t="s">
        <v>42</v>
      </c>
      <c r="E35" s="25">
        <f>+E36+E37+E38+E39+E40+E41+E42+E43+E44+E45</f>
        <v>431371</v>
      </c>
      <c r="F35" s="25">
        <f>+F36+F37+F38+F39+F40+F41+F42+F43+F44+F45</f>
        <v>20300434</v>
      </c>
      <c r="G35" s="25">
        <f t="shared" si="0"/>
        <v>20731805</v>
      </c>
      <c r="H35" s="25">
        <f>+H36+H37+H38+H39+H40+H41+H42+H43+H44+H45</f>
        <v>0</v>
      </c>
      <c r="I35" s="25">
        <f t="shared" si="1"/>
        <v>20731805</v>
      </c>
    </row>
    <row r="36" spans="2:9" x14ac:dyDescent="0.4">
      <c r="B36" s="23"/>
      <c r="C36" s="23"/>
      <c r="D36" s="24" t="s">
        <v>43</v>
      </c>
      <c r="E36" s="25">
        <v>49039</v>
      </c>
      <c r="F36" s="25">
        <v>7721395</v>
      </c>
      <c r="G36" s="25">
        <f t="shared" si="0"/>
        <v>7770434</v>
      </c>
      <c r="H36" s="25"/>
      <c r="I36" s="25">
        <f t="shared" si="1"/>
        <v>7770434</v>
      </c>
    </row>
    <row r="37" spans="2:9" x14ac:dyDescent="0.4">
      <c r="B37" s="23"/>
      <c r="C37" s="23"/>
      <c r="D37" s="24" t="s">
        <v>44</v>
      </c>
      <c r="E37" s="25"/>
      <c r="F37" s="25">
        <v>287512</v>
      </c>
      <c r="G37" s="25">
        <f t="shared" si="0"/>
        <v>287512</v>
      </c>
      <c r="H37" s="25"/>
      <c r="I37" s="25">
        <f t="shared" si="1"/>
        <v>287512</v>
      </c>
    </row>
    <row r="38" spans="2:9" x14ac:dyDescent="0.4">
      <c r="B38" s="23"/>
      <c r="C38" s="23"/>
      <c r="D38" s="24" t="s">
        <v>45</v>
      </c>
      <c r="E38" s="25">
        <v>129400</v>
      </c>
      <c r="F38" s="25">
        <v>3090960</v>
      </c>
      <c r="G38" s="25">
        <f t="shared" si="0"/>
        <v>3220360</v>
      </c>
      <c r="H38" s="25"/>
      <c r="I38" s="25">
        <f t="shared" si="1"/>
        <v>3220360</v>
      </c>
    </row>
    <row r="39" spans="2:9" x14ac:dyDescent="0.4">
      <c r="B39" s="23"/>
      <c r="C39" s="23"/>
      <c r="D39" s="24" t="s">
        <v>46</v>
      </c>
      <c r="E39" s="25">
        <v>111139</v>
      </c>
      <c r="F39" s="25">
        <v>2432761</v>
      </c>
      <c r="G39" s="25">
        <f t="shared" si="0"/>
        <v>2543900</v>
      </c>
      <c r="H39" s="25"/>
      <c r="I39" s="25">
        <f t="shared" si="1"/>
        <v>2543900</v>
      </c>
    </row>
    <row r="40" spans="2:9" x14ac:dyDescent="0.4">
      <c r="B40" s="23"/>
      <c r="C40" s="23"/>
      <c r="D40" s="24" t="s">
        <v>47</v>
      </c>
      <c r="E40" s="25"/>
      <c r="F40" s="25">
        <v>353000</v>
      </c>
      <c r="G40" s="25">
        <f t="shared" si="0"/>
        <v>353000</v>
      </c>
      <c r="H40" s="25"/>
      <c r="I40" s="25">
        <f t="shared" si="1"/>
        <v>353000</v>
      </c>
    </row>
    <row r="41" spans="2:9" x14ac:dyDescent="0.4">
      <c r="B41" s="23"/>
      <c r="C41" s="23"/>
      <c r="D41" s="24" t="s">
        <v>48</v>
      </c>
      <c r="E41" s="25">
        <v>141793</v>
      </c>
      <c r="F41" s="25">
        <v>2942388</v>
      </c>
      <c r="G41" s="25">
        <f t="shared" si="0"/>
        <v>3084181</v>
      </c>
      <c r="H41" s="25"/>
      <c r="I41" s="25">
        <f t="shared" si="1"/>
        <v>3084181</v>
      </c>
    </row>
    <row r="42" spans="2:9" x14ac:dyDescent="0.4">
      <c r="B42" s="23"/>
      <c r="C42" s="23"/>
      <c r="D42" s="24" t="s">
        <v>49</v>
      </c>
      <c r="E42" s="25"/>
      <c r="F42" s="25">
        <v>908179</v>
      </c>
      <c r="G42" s="25">
        <f t="shared" si="0"/>
        <v>908179</v>
      </c>
      <c r="H42" s="25"/>
      <c r="I42" s="25">
        <f t="shared" si="1"/>
        <v>908179</v>
      </c>
    </row>
    <row r="43" spans="2:9" x14ac:dyDescent="0.4">
      <c r="B43" s="23"/>
      <c r="C43" s="23"/>
      <c r="D43" s="24" t="s">
        <v>50</v>
      </c>
      <c r="E43" s="25"/>
      <c r="F43" s="25">
        <v>2018993</v>
      </c>
      <c r="G43" s="25">
        <f t="shared" si="0"/>
        <v>2018993</v>
      </c>
      <c r="H43" s="25"/>
      <c r="I43" s="25">
        <f t="shared" si="1"/>
        <v>2018993</v>
      </c>
    </row>
    <row r="44" spans="2:9" x14ac:dyDescent="0.4">
      <c r="B44" s="23"/>
      <c r="C44" s="23"/>
      <c r="D44" s="24" t="s">
        <v>51</v>
      </c>
      <c r="E44" s="25"/>
      <c r="F44" s="25">
        <v>527734</v>
      </c>
      <c r="G44" s="25">
        <f t="shared" si="0"/>
        <v>527734</v>
      </c>
      <c r="H44" s="25"/>
      <c r="I44" s="25">
        <f t="shared" si="1"/>
        <v>527734</v>
      </c>
    </row>
    <row r="45" spans="2:9" x14ac:dyDescent="0.4">
      <c r="B45" s="23"/>
      <c r="C45" s="23"/>
      <c r="D45" s="24" t="s">
        <v>52</v>
      </c>
      <c r="E45" s="25"/>
      <c r="F45" s="25">
        <v>17512</v>
      </c>
      <c r="G45" s="25">
        <f t="shared" si="0"/>
        <v>17512</v>
      </c>
      <c r="H45" s="25"/>
      <c r="I45" s="25">
        <f t="shared" si="1"/>
        <v>17512</v>
      </c>
    </row>
    <row r="46" spans="2:9" x14ac:dyDescent="0.4">
      <c r="B46" s="23"/>
      <c r="C46" s="23"/>
      <c r="D46" s="24" t="s">
        <v>53</v>
      </c>
      <c r="E46" s="25">
        <f>+E47+E48+E49+E50+E51+E52+E53+E54+E55+E56+E57+E58+E59+E60+E61</f>
        <v>43880</v>
      </c>
      <c r="F46" s="25">
        <f>+F47+F48+F49+F50+F51+F52+F53+F54+F55+F56+F57+F58+F59+F60+F61</f>
        <v>16057728</v>
      </c>
      <c r="G46" s="25">
        <f t="shared" si="0"/>
        <v>16101608</v>
      </c>
      <c r="H46" s="25">
        <f>+H47+H48+H49+H50+H51+H52+H53+H54+H55+H56+H57+H58+H59+H60+H61</f>
        <v>0</v>
      </c>
      <c r="I46" s="25">
        <f t="shared" si="1"/>
        <v>16101608</v>
      </c>
    </row>
    <row r="47" spans="2:9" x14ac:dyDescent="0.4">
      <c r="B47" s="23"/>
      <c r="C47" s="23"/>
      <c r="D47" s="24" t="s">
        <v>54</v>
      </c>
      <c r="E47" s="25"/>
      <c r="F47" s="25">
        <v>964940</v>
      </c>
      <c r="G47" s="25">
        <f t="shared" si="0"/>
        <v>964940</v>
      </c>
      <c r="H47" s="25"/>
      <c r="I47" s="25">
        <f t="shared" si="1"/>
        <v>964940</v>
      </c>
    </row>
    <row r="48" spans="2:9" x14ac:dyDescent="0.4">
      <c r="B48" s="23"/>
      <c r="C48" s="23"/>
      <c r="D48" s="24" t="s">
        <v>55</v>
      </c>
      <c r="E48" s="25"/>
      <c r="F48" s="25">
        <v>347575</v>
      </c>
      <c r="G48" s="25">
        <f t="shared" si="0"/>
        <v>347575</v>
      </c>
      <c r="H48" s="25"/>
      <c r="I48" s="25">
        <f t="shared" si="1"/>
        <v>347575</v>
      </c>
    </row>
    <row r="49" spans="2:9" x14ac:dyDescent="0.4">
      <c r="B49" s="23"/>
      <c r="C49" s="23"/>
      <c r="D49" s="24" t="s">
        <v>56</v>
      </c>
      <c r="E49" s="25"/>
      <c r="F49" s="25"/>
      <c r="G49" s="25">
        <f t="shared" si="0"/>
        <v>0</v>
      </c>
      <c r="H49" s="25"/>
      <c r="I49" s="25">
        <f t="shared" si="1"/>
        <v>0</v>
      </c>
    </row>
    <row r="50" spans="2:9" x14ac:dyDescent="0.4">
      <c r="B50" s="23"/>
      <c r="C50" s="23"/>
      <c r="D50" s="24" t="s">
        <v>57</v>
      </c>
      <c r="E50" s="25"/>
      <c r="F50" s="25">
        <v>202623</v>
      </c>
      <c r="G50" s="25">
        <f t="shared" si="0"/>
        <v>202623</v>
      </c>
      <c r="H50" s="25"/>
      <c r="I50" s="25">
        <f t="shared" si="1"/>
        <v>202623</v>
      </c>
    </row>
    <row r="51" spans="2:9" x14ac:dyDescent="0.4">
      <c r="B51" s="23"/>
      <c r="C51" s="23"/>
      <c r="D51" s="24" t="s">
        <v>58</v>
      </c>
      <c r="E51" s="25"/>
      <c r="F51" s="25">
        <v>423345</v>
      </c>
      <c r="G51" s="25">
        <f t="shared" si="0"/>
        <v>423345</v>
      </c>
      <c r="H51" s="25"/>
      <c r="I51" s="25">
        <f t="shared" si="1"/>
        <v>423345</v>
      </c>
    </row>
    <row r="52" spans="2:9" x14ac:dyDescent="0.4">
      <c r="B52" s="23"/>
      <c r="C52" s="23"/>
      <c r="D52" s="24" t="s">
        <v>59</v>
      </c>
      <c r="E52" s="25"/>
      <c r="F52" s="25">
        <v>321370</v>
      </c>
      <c r="G52" s="25">
        <f t="shared" si="0"/>
        <v>321370</v>
      </c>
      <c r="H52" s="25"/>
      <c r="I52" s="25">
        <f t="shared" si="1"/>
        <v>321370</v>
      </c>
    </row>
    <row r="53" spans="2:9" x14ac:dyDescent="0.4">
      <c r="B53" s="23"/>
      <c r="C53" s="23"/>
      <c r="D53" s="24" t="s">
        <v>60</v>
      </c>
      <c r="E53" s="25"/>
      <c r="F53" s="25">
        <v>627863</v>
      </c>
      <c r="G53" s="25">
        <f t="shared" si="0"/>
        <v>627863</v>
      </c>
      <c r="H53" s="25"/>
      <c r="I53" s="25">
        <f t="shared" si="1"/>
        <v>627863</v>
      </c>
    </row>
    <row r="54" spans="2:9" x14ac:dyDescent="0.4">
      <c r="B54" s="23"/>
      <c r="C54" s="23"/>
      <c r="D54" s="24" t="s">
        <v>61</v>
      </c>
      <c r="E54" s="25"/>
      <c r="F54" s="25">
        <v>604681</v>
      </c>
      <c r="G54" s="25">
        <f t="shared" si="0"/>
        <v>604681</v>
      </c>
      <c r="H54" s="25"/>
      <c r="I54" s="25">
        <f t="shared" si="1"/>
        <v>604681</v>
      </c>
    </row>
    <row r="55" spans="2:9" x14ac:dyDescent="0.4">
      <c r="B55" s="23"/>
      <c r="C55" s="23"/>
      <c r="D55" s="24" t="s">
        <v>62</v>
      </c>
      <c r="E55" s="25"/>
      <c r="F55" s="25">
        <v>320289</v>
      </c>
      <c r="G55" s="25">
        <f t="shared" si="0"/>
        <v>320289</v>
      </c>
      <c r="H55" s="25"/>
      <c r="I55" s="25">
        <f t="shared" si="1"/>
        <v>320289</v>
      </c>
    </row>
    <row r="56" spans="2:9" x14ac:dyDescent="0.4">
      <c r="B56" s="23"/>
      <c r="C56" s="23"/>
      <c r="D56" s="24" t="s">
        <v>63</v>
      </c>
      <c r="E56" s="25"/>
      <c r="F56" s="25">
        <v>422040</v>
      </c>
      <c r="G56" s="25">
        <f t="shared" si="0"/>
        <v>422040</v>
      </c>
      <c r="H56" s="25"/>
      <c r="I56" s="25">
        <f t="shared" si="1"/>
        <v>422040</v>
      </c>
    </row>
    <row r="57" spans="2:9" x14ac:dyDescent="0.4">
      <c r="B57" s="23"/>
      <c r="C57" s="23"/>
      <c r="D57" s="24" t="s">
        <v>64</v>
      </c>
      <c r="E57" s="25">
        <v>14300</v>
      </c>
      <c r="F57" s="25">
        <v>9948673</v>
      </c>
      <c r="G57" s="25">
        <f t="shared" si="0"/>
        <v>9962973</v>
      </c>
      <c r="H57" s="25"/>
      <c r="I57" s="25">
        <f t="shared" si="1"/>
        <v>9962973</v>
      </c>
    </row>
    <row r="58" spans="2:9" x14ac:dyDescent="0.4">
      <c r="B58" s="23"/>
      <c r="C58" s="23"/>
      <c r="D58" s="24" t="s">
        <v>65</v>
      </c>
      <c r="E58" s="25">
        <v>29580</v>
      </c>
      <c r="F58" s="25">
        <v>825616</v>
      </c>
      <c r="G58" s="25">
        <f t="shared" si="0"/>
        <v>855196</v>
      </c>
      <c r="H58" s="25"/>
      <c r="I58" s="25">
        <f t="shared" si="1"/>
        <v>855196</v>
      </c>
    </row>
    <row r="59" spans="2:9" x14ac:dyDescent="0.4">
      <c r="B59" s="23"/>
      <c r="C59" s="23"/>
      <c r="D59" s="24" t="s">
        <v>66</v>
      </c>
      <c r="E59" s="25"/>
      <c r="F59" s="25"/>
      <c r="G59" s="25">
        <f t="shared" si="0"/>
        <v>0</v>
      </c>
      <c r="H59" s="25"/>
      <c r="I59" s="25">
        <f t="shared" si="1"/>
        <v>0</v>
      </c>
    </row>
    <row r="60" spans="2:9" x14ac:dyDescent="0.4">
      <c r="B60" s="23"/>
      <c r="C60" s="23"/>
      <c r="D60" s="24" t="s">
        <v>67</v>
      </c>
      <c r="E60" s="25"/>
      <c r="F60" s="25">
        <v>655914</v>
      </c>
      <c r="G60" s="25">
        <f t="shared" si="0"/>
        <v>655914</v>
      </c>
      <c r="H60" s="25"/>
      <c r="I60" s="25">
        <f t="shared" si="1"/>
        <v>655914</v>
      </c>
    </row>
    <row r="61" spans="2:9" x14ac:dyDescent="0.4">
      <c r="B61" s="23"/>
      <c r="C61" s="23"/>
      <c r="D61" s="24" t="s">
        <v>52</v>
      </c>
      <c r="E61" s="25"/>
      <c r="F61" s="25">
        <v>392799</v>
      </c>
      <c r="G61" s="25">
        <f t="shared" si="0"/>
        <v>392799</v>
      </c>
      <c r="H61" s="25"/>
      <c r="I61" s="25">
        <f t="shared" si="1"/>
        <v>392799</v>
      </c>
    </row>
    <row r="62" spans="2:9" x14ac:dyDescent="0.4">
      <c r="B62" s="23"/>
      <c r="C62" s="23"/>
      <c r="D62" s="24" t="s">
        <v>68</v>
      </c>
      <c r="E62" s="25"/>
      <c r="F62" s="25">
        <v>152</v>
      </c>
      <c r="G62" s="25">
        <f t="shared" si="0"/>
        <v>152</v>
      </c>
      <c r="H62" s="25"/>
      <c r="I62" s="25">
        <f t="shared" si="1"/>
        <v>152</v>
      </c>
    </row>
    <row r="63" spans="2:9" x14ac:dyDescent="0.4">
      <c r="B63" s="23"/>
      <c r="C63" s="23"/>
      <c r="D63" s="24" t="s">
        <v>69</v>
      </c>
      <c r="E63" s="25">
        <f>+E64+E65</f>
        <v>19368</v>
      </c>
      <c r="F63" s="25">
        <f>+F64+F65</f>
        <v>2783193</v>
      </c>
      <c r="G63" s="25">
        <f t="shared" si="0"/>
        <v>2802561</v>
      </c>
      <c r="H63" s="25">
        <f>+H64+H65</f>
        <v>0</v>
      </c>
      <c r="I63" s="25">
        <f t="shared" si="1"/>
        <v>2802561</v>
      </c>
    </row>
    <row r="64" spans="2:9" x14ac:dyDescent="0.4">
      <c r="B64" s="23"/>
      <c r="C64" s="23"/>
      <c r="D64" s="24" t="s">
        <v>70</v>
      </c>
      <c r="E64" s="25"/>
      <c r="F64" s="25">
        <v>1712612</v>
      </c>
      <c r="G64" s="25">
        <f t="shared" si="0"/>
        <v>1712612</v>
      </c>
      <c r="H64" s="25"/>
      <c r="I64" s="25">
        <f t="shared" si="1"/>
        <v>1712612</v>
      </c>
    </row>
    <row r="65" spans="2:9" x14ac:dyDescent="0.4">
      <c r="B65" s="23"/>
      <c r="C65" s="23"/>
      <c r="D65" s="24" t="s">
        <v>52</v>
      </c>
      <c r="E65" s="25">
        <v>19368</v>
      </c>
      <c r="F65" s="25">
        <v>1070581</v>
      </c>
      <c r="G65" s="25">
        <f t="shared" si="0"/>
        <v>1089949</v>
      </c>
      <c r="H65" s="25"/>
      <c r="I65" s="25">
        <f t="shared" si="1"/>
        <v>1089949</v>
      </c>
    </row>
    <row r="66" spans="2:9" x14ac:dyDescent="0.4">
      <c r="B66" s="23"/>
      <c r="C66" s="23"/>
      <c r="D66" s="24" t="s">
        <v>71</v>
      </c>
      <c r="E66" s="25"/>
      <c r="F66" s="25"/>
      <c r="G66" s="25">
        <f t="shared" si="0"/>
        <v>0</v>
      </c>
      <c r="H66" s="25"/>
      <c r="I66" s="25">
        <f t="shared" si="1"/>
        <v>0</v>
      </c>
    </row>
    <row r="67" spans="2:9" x14ac:dyDescent="0.4">
      <c r="B67" s="23"/>
      <c r="C67" s="26"/>
      <c r="D67" s="27" t="s">
        <v>72</v>
      </c>
      <c r="E67" s="28">
        <f>+E27+E35+E46+E62+E63+E66</f>
        <v>10419368</v>
      </c>
      <c r="F67" s="28">
        <f>+F27+F35+F46+F62+F63+F66</f>
        <v>131422433</v>
      </c>
      <c r="G67" s="28">
        <f t="shared" si="0"/>
        <v>141841801</v>
      </c>
      <c r="H67" s="28">
        <f>+H27+H35+H46+H62+H63+H66</f>
        <v>0</v>
      </c>
      <c r="I67" s="28">
        <f t="shared" si="1"/>
        <v>141841801</v>
      </c>
    </row>
    <row r="68" spans="2:9" x14ac:dyDescent="0.4">
      <c r="B68" s="26"/>
      <c r="C68" s="29" t="s">
        <v>73</v>
      </c>
      <c r="D68" s="30"/>
      <c r="E68" s="31">
        <f xml:space="preserve"> +E26 - E67</f>
        <v>-1541811</v>
      </c>
      <c r="F68" s="31">
        <f xml:space="preserve"> +F26 - F67</f>
        <v>24590945</v>
      </c>
      <c r="G68" s="31">
        <f t="shared" si="0"/>
        <v>23049134</v>
      </c>
      <c r="H68" s="31">
        <f xml:space="preserve"> +H26 - H67</f>
        <v>0</v>
      </c>
      <c r="I68" s="31">
        <f>I26-I67</f>
        <v>23049134</v>
      </c>
    </row>
    <row r="69" spans="2:9" x14ac:dyDescent="0.4">
      <c r="B69" s="20" t="s">
        <v>74</v>
      </c>
      <c r="C69" s="20" t="s">
        <v>12</v>
      </c>
      <c r="D69" s="24" t="s">
        <v>75</v>
      </c>
      <c r="E69" s="25">
        <f>+E70+E71</f>
        <v>0</v>
      </c>
      <c r="F69" s="25">
        <f>+F70+F71</f>
        <v>545980</v>
      </c>
      <c r="G69" s="25">
        <f t="shared" si="0"/>
        <v>545980</v>
      </c>
      <c r="H69" s="25">
        <f>+H70+H71</f>
        <v>0</v>
      </c>
      <c r="I69" s="25">
        <f t="shared" si="1"/>
        <v>545980</v>
      </c>
    </row>
    <row r="70" spans="2:9" x14ac:dyDescent="0.4">
      <c r="B70" s="23"/>
      <c r="C70" s="23"/>
      <c r="D70" s="24" t="s">
        <v>76</v>
      </c>
      <c r="E70" s="25"/>
      <c r="F70" s="25">
        <v>545980</v>
      </c>
      <c r="G70" s="25">
        <f t="shared" si="0"/>
        <v>545980</v>
      </c>
      <c r="H70" s="25"/>
      <c r="I70" s="25">
        <f t="shared" si="1"/>
        <v>545980</v>
      </c>
    </row>
    <row r="71" spans="2:9" x14ac:dyDescent="0.4">
      <c r="B71" s="23"/>
      <c r="C71" s="23"/>
      <c r="D71" s="24" t="s">
        <v>77</v>
      </c>
      <c r="E71" s="25"/>
      <c r="F71" s="25"/>
      <c r="G71" s="25">
        <f t="shared" si="0"/>
        <v>0</v>
      </c>
      <c r="H71" s="25"/>
      <c r="I71" s="25">
        <f t="shared" si="1"/>
        <v>0</v>
      </c>
    </row>
    <row r="72" spans="2:9" x14ac:dyDescent="0.4">
      <c r="B72" s="23"/>
      <c r="C72" s="23"/>
      <c r="D72" s="24" t="s">
        <v>78</v>
      </c>
      <c r="E72" s="25"/>
      <c r="F72" s="25"/>
      <c r="G72" s="25">
        <f t="shared" ref="G72:G115" si="2">+E72+F72</f>
        <v>0</v>
      </c>
      <c r="H72" s="25"/>
      <c r="I72" s="25">
        <f t="shared" ref="I72:I114" si="3">G72-ABS(H72)</f>
        <v>0</v>
      </c>
    </row>
    <row r="73" spans="2:9" x14ac:dyDescent="0.4">
      <c r="B73" s="23"/>
      <c r="C73" s="23"/>
      <c r="D73" s="24" t="s">
        <v>79</v>
      </c>
      <c r="E73" s="25">
        <f>+E74+E75</f>
        <v>0</v>
      </c>
      <c r="F73" s="25">
        <f>+F74+F75</f>
        <v>0</v>
      </c>
      <c r="G73" s="25">
        <f t="shared" si="2"/>
        <v>0</v>
      </c>
      <c r="H73" s="25">
        <f>+H74+H75</f>
        <v>0</v>
      </c>
      <c r="I73" s="25">
        <f t="shared" si="3"/>
        <v>0</v>
      </c>
    </row>
    <row r="74" spans="2:9" x14ac:dyDescent="0.4">
      <c r="B74" s="23"/>
      <c r="C74" s="23"/>
      <c r="D74" s="24" t="s">
        <v>80</v>
      </c>
      <c r="E74" s="25"/>
      <c r="F74" s="25"/>
      <c r="G74" s="25">
        <f t="shared" si="2"/>
        <v>0</v>
      </c>
      <c r="H74" s="25"/>
      <c r="I74" s="25">
        <f t="shared" si="3"/>
        <v>0</v>
      </c>
    </row>
    <row r="75" spans="2:9" x14ac:dyDescent="0.4">
      <c r="B75" s="23"/>
      <c r="C75" s="23"/>
      <c r="D75" s="24" t="s">
        <v>81</v>
      </c>
      <c r="E75" s="25"/>
      <c r="F75" s="25"/>
      <c r="G75" s="25">
        <f t="shared" si="2"/>
        <v>0</v>
      </c>
      <c r="H75" s="25"/>
      <c r="I75" s="25">
        <f t="shared" si="3"/>
        <v>0</v>
      </c>
    </row>
    <row r="76" spans="2:9" x14ac:dyDescent="0.4">
      <c r="B76" s="23"/>
      <c r="C76" s="23"/>
      <c r="D76" s="24" t="s">
        <v>82</v>
      </c>
      <c r="E76" s="25"/>
      <c r="F76" s="25"/>
      <c r="G76" s="25">
        <f t="shared" si="2"/>
        <v>0</v>
      </c>
      <c r="H76" s="25"/>
      <c r="I76" s="25">
        <f t="shared" si="3"/>
        <v>0</v>
      </c>
    </row>
    <row r="77" spans="2:9" x14ac:dyDescent="0.4">
      <c r="B77" s="23"/>
      <c r="C77" s="26"/>
      <c r="D77" s="27" t="s">
        <v>83</v>
      </c>
      <c r="E77" s="28">
        <f>+E69+E72+E73+E76</f>
        <v>0</v>
      </c>
      <c r="F77" s="28">
        <f>+F69+F72+F73+F76</f>
        <v>545980</v>
      </c>
      <c r="G77" s="28">
        <f t="shared" si="2"/>
        <v>545980</v>
      </c>
      <c r="H77" s="28">
        <f>+H69+H72+H73+H76</f>
        <v>0</v>
      </c>
      <c r="I77" s="28">
        <f t="shared" si="3"/>
        <v>545980</v>
      </c>
    </row>
    <row r="78" spans="2:9" x14ac:dyDescent="0.4">
      <c r="B78" s="23"/>
      <c r="C78" s="20" t="s">
        <v>33</v>
      </c>
      <c r="D78" s="24" t="s">
        <v>84</v>
      </c>
      <c r="E78" s="25"/>
      <c r="F78" s="25">
        <v>430000</v>
      </c>
      <c r="G78" s="25">
        <f t="shared" si="2"/>
        <v>430000</v>
      </c>
      <c r="H78" s="25"/>
      <c r="I78" s="25">
        <f t="shared" si="3"/>
        <v>430000</v>
      </c>
    </row>
    <row r="79" spans="2:9" x14ac:dyDescent="0.4">
      <c r="B79" s="23"/>
      <c r="C79" s="23"/>
      <c r="D79" s="24" t="s">
        <v>85</v>
      </c>
      <c r="E79" s="25">
        <f>+E80+E81+E82+E83+E84+E85+E86+E87</f>
        <v>0</v>
      </c>
      <c r="F79" s="25">
        <f>+F80+F81+F82+F83+F84+F85+F86+F87</f>
        <v>1149180</v>
      </c>
      <c r="G79" s="25">
        <f t="shared" si="2"/>
        <v>1149180</v>
      </c>
      <c r="H79" s="25">
        <f>+H80+H81+H82+H83+H84+H85+H86+H87</f>
        <v>0</v>
      </c>
      <c r="I79" s="25">
        <f t="shared" si="3"/>
        <v>1149180</v>
      </c>
    </row>
    <row r="80" spans="2:9" x14ac:dyDescent="0.4">
      <c r="B80" s="23"/>
      <c r="C80" s="23"/>
      <c r="D80" s="24" t="s">
        <v>86</v>
      </c>
      <c r="E80" s="25"/>
      <c r="F80" s="25"/>
      <c r="G80" s="25">
        <f t="shared" si="2"/>
        <v>0</v>
      </c>
      <c r="H80" s="25"/>
      <c r="I80" s="25">
        <f t="shared" si="3"/>
        <v>0</v>
      </c>
    </row>
    <row r="81" spans="2:9" x14ac:dyDescent="0.4">
      <c r="B81" s="23"/>
      <c r="C81" s="23"/>
      <c r="D81" s="24" t="s">
        <v>87</v>
      </c>
      <c r="E81" s="25"/>
      <c r="F81" s="25"/>
      <c r="G81" s="25">
        <f t="shared" si="2"/>
        <v>0</v>
      </c>
      <c r="H81" s="25"/>
      <c r="I81" s="25">
        <f t="shared" si="3"/>
        <v>0</v>
      </c>
    </row>
    <row r="82" spans="2:9" x14ac:dyDescent="0.4">
      <c r="B82" s="23"/>
      <c r="C82" s="23"/>
      <c r="D82" s="24" t="s">
        <v>88</v>
      </c>
      <c r="E82" s="25"/>
      <c r="F82" s="25"/>
      <c r="G82" s="25">
        <f t="shared" si="2"/>
        <v>0</v>
      </c>
      <c r="H82" s="25"/>
      <c r="I82" s="25">
        <f t="shared" si="3"/>
        <v>0</v>
      </c>
    </row>
    <row r="83" spans="2:9" x14ac:dyDescent="0.4">
      <c r="B83" s="23"/>
      <c r="C83" s="23"/>
      <c r="D83" s="24" t="s">
        <v>89</v>
      </c>
      <c r="E83" s="25"/>
      <c r="F83" s="25">
        <v>1149180</v>
      </c>
      <c r="G83" s="25">
        <f t="shared" si="2"/>
        <v>1149180</v>
      </c>
      <c r="H83" s="25"/>
      <c r="I83" s="25">
        <f t="shared" si="3"/>
        <v>1149180</v>
      </c>
    </row>
    <row r="84" spans="2:9" x14ac:dyDescent="0.4">
      <c r="B84" s="23"/>
      <c r="C84" s="23"/>
      <c r="D84" s="24" t="s">
        <v>90</v>
      </c>
      <c r="E84" s="25"/>
      <c r="F84" s="25"/>
      <c r="G84" s="25">
        <f t="shared" si="2"/>
        <v>0</v>
      </c>
      <c r="H84" s="25"/>
      <c r="I84" s="25">
        <f t="shared" si="3"/>
        <v>0</v>
      </c>
    </row>
    <row r="85" spans="2:9" x14ac:dyDescent="0.4">
      <c r="B85" s="23"/>
      <c r="C85" s="23"/>
      <c r="D85" s="24" t="s">
        <v>91</v>
      </c>
      <c r="E85" s="25"/>
      <c r="F85" s="25"/>
      <c r="G85" s="25">
        <f t="shared" si="2"/>
        <v>0</v>
      </c>
      <c r="H85" s="25"/>
      <c r="I85" s="25">
        <f t="shared" si="3"/>
        <v>0</v>
      </c>
    </row>
    <row r="86" spans="2:9" x14ac:dyDescent="0.4">
      <c r="B86" s="23"/>
      <c r="C86" s="23"/>
      <c r="D86" s="24" t="s">
        <v>92</v>
      </c>
      <c r="E86" s="25"/>
      <c r="F86" s="25"/>
      <c r="G86" s="25">
        <f t="shared" si="2"/>
        <v>0</v>
      </c>
      <c r="H86" s="25"/>
      <c r="I86" s="25">
        <f t="shared" si="3"/>
        <v>0</v>
      </c>
    </row>
    <row r="87" spans="2:9" x14ac:dyDescent="0.4">
      <c r="B87" s="23"/>
      <c r="C87" s="23"/>
      <c r="D87" s="24" t="s">
        <v>93</v>
      </c>
      <c r="E87" s="25"/>
      <c r="F87" s="25"/>
      <c r="G87" s="25">
        <f t="shared" si="2"/>
        <v>0</v>
      </c>
      <c r="H87" s="25"/>
      <c r="I87" s="25">
        <f t="shared" si="3"/>
        <v>0</v>
      </c>
    </row>
    <row r="88" spans="2:9" x14ac:dyDescent="0.4">
      <c r="B88" s="23"/>
      <c r="C88" s="23"/>
      <c r="D88" s="24" t="s">
        <v>94</v>
      </c>
      <c r="E88" s="25"/>
      <c r="F88" s="25"/>
      <c r="G88" s="25">
        <f t="shared" si="2"/>
        <v>0</v>
      </c>
      <c r="H88" s="25"/>
      <c r="I88" s="25">
        <f t="shared" si="3"/>
        <v>0</v>
      </c>
    </row>
    <row r="89" spans="2:9" x14ac:dyDescent="0.4">
      <c r="B89" s="23"/>
      <c r="C89" s="23"/>
      <c r="D89" s="24" t="s">
        <v>95</v>
      </c>
      <c r="E89" s="25"/>
      <c r="F89" s="25"/>
      <c r="G89" s="25">
        <f t="shared" si="2"/>
        <v>0</v>
      </c>
      <c r="H89" s="25"/>
      <c r="I89" s="25">
        <f t="shared" si="3"/>
        <v>0</v>
      </c>
    </row>
    <row r="90" spans="2:9" x14ac:dyDescent="0.4">
      <c r="B90" s="23"/>
      <c r="C90" s="23"/>
      <c r="D90" s="24" t="s">
        <v>96</v>
      </c>
      <c r="E90" s="25">
        <f>+E91</f>
        <v>206508</v>
      </c>
      <c r="F90" s="25">
        <f>+F91</f>
        <v>0</v>
      </c>
      <c r="G90" s="25">
        <f t="shared" si="2"/>
        <v>206508</v>
      </c>
      <c r="H90" s="25">
        <f>+H91</f>
        <v>0</v>
      </c>
      <c r="I90" s="25">
        <f t="shared" si="3"/>
        <v>206508</v>
      </c>
    </row>
    <row r="91" spans="2:9" x14ac:dyDescent="0.4">
      <c r="B91" s="23"/>
      <c r="C91" s="23"/>
      <c r="D91" s="24" t="s">
        <v>97</v>
      </c>
      <c r="E91" s="25">
        <v>206508</v>
      </c>
      <c r="F91" s="25"/>
      <c r="G91" s="25">
        <f t="shared" si="2"/>
        <v>206508</v>
      </c>
      <c r="H91" s="25"/>
      <c r="I91" s="25">
        <f t="shared" si="3"/>
        <v>206508</v>
      </c>
    </row>
    <row r="92" spans="2:9" x14ac:dyDescent="0.4">
      <c r="B92" s="23"/>
      <c r="C92" s="26"/>
      <c r="D92" s="27" t="s">
        <v>98</v>
      </c>
      <c r="E92" s="28">
        <f>+E78+E79+E88+E89+E90</f>
        <v>206508</v>
      </c>
      <c r="F92" s="28">
        <f>+F78+F79+F88+F89+F90</f>
        <v>1579180</v>
      </c>
      <c r="G92" s="28">
        <f t="shared" si="2"/>
        <v>1785688</v>
      </c>
      <c r="H92" s="28">
        <f>+H78+H79+H88+H89+H90</f>
        <v>0</v>
      </c>
      <c r="I92" s="28">
        <f t="shared" si="3"/>
        <v>1785688</v>
      </c>
    </row>
    <row r="93" spans="2:9" x14ac:dyDescent="0.4">
      <c r="B93" s="26"/>
      <c r="C93" s="32" t="s">
        <v>99</v>
      </c>
      <c r="D93" s="30"/>
      <c r="E93" s="31">
        <f xml:space="preserve"> +E77 - E92</f>
        <v>-206508</v>
      </c>
      <c r="F93" s="31">
        <f xml:space="preserve"> +F77 - F92</f>
        <v>-1033200</v>
      </c>
      <c r="G93" s="31">
        <f t="shared" si="2"/>
        <v>-1239708</v>
      </c>
      <c r="H93" s="31">
        <f xml:space="preserve"> +H77 - H92</f>
        <v>0</v>
      </c>
      <c r="I93" s="31">
        <f>I77-I92</f>
        <v>-1239708</v>
      </c>
    </row>
    <row r="94" spans="2:9" x14ac:dyDescent="0.4">
      <c r="B94" s="20" t="s">
        <v>100</v>
      </c>
      <c r="C94" s="20" t="s">
        <v>12</v>
      </c>
      <c r="D94" s="24" t="s">
        <v>101</v>
      </c>
      <c r="E94" s="25">
        <f>+E95+E96+E97+E98</f>
        <v>0</v>
      </c>
      <c r="F94" s="25">
        <f>+F95+F96+F97+F98</f>
        <v>882700</v>
      </c>
      <c r="G94" s="25">
        <f t="shared" si="2"/>
        <v>882700</v>
      </c>
      <c r="H94" s="25">
        <f>+H95+H96+H97+H98</f>
        <v>0</v>
      </c>
      <c r="I94" s="25">
        <f t="shared" si="3"/>
        <v>882700</v>
      </c>
    </row>
    <row r="95" spans="2:9" x14ac:dyDescent="0.4">
      <c r="B95" s="23"/>
      <c r="C95" s="23"/>
      <c r="D95" s="24" t="s">
        <v>102</v>
      </c>
      <c r="E95" s="25"/>
      <c r="F95" s="25">
        <v>882700</v>
      </c>
      <c r="G95" s="25">
        <f t="shared" si="2"/>
        <v>882700</v>
      </c>
      <c r="H95" s="25"/>
      <c r="I95" s="25">
        <f t="shared" si="3"/>
        <v>882700</v>
      </c>
    </row>
    <row r="96" spans="2:9" x14ac:dyDescent="0.4">
      <c r="B96" s="23"/>
      <c r="C96" s="23"/>
      <c r="D96" s="24" t="s">
        <v>103</v>
      </c>
      <c r="E96" s="25"/>
      <c r="F96" s="25"/>
      <c r="G96" s="25">
        <f t="shared" si="2"/>
        <v>0</v>
      </c>
      <c r="H96" s="25"/>
      <c r="I96" s="25">
        <f t="shared" si="3"/>
        <v>0</v>
      </c>
    </row>
    <row r="97" spans="2:9" x14ac:dyDescent="0.4">
      <c r="B97" s="23"/>
      <c r="C97" s="23"/>
      <c r="D97" s="24" t="s">
        <v>104</v>
      </c>
      <c r="E97" s="25"/>
      <c r="F97" s="25"/>
      <c r="G97" s="25">
        <f t="shared" si="2"/>
        <v>0</v>
      </c>
      <c r="H97" s="25"/>
      <c r="I97" s="25">
        <f t="shared" si="3"/>
        <v>0</v>
      </c>
    </row>
    <row r="98" spans="2:9" x14ac:dyDescent="0.4">
      <c r="B98" s="23"/>
      <c r="C98" s="23"/>
      <c r="D98" s="24" t="s">
        <v>105</v>
      </c>
      <c r="E98" s="25"/>
      <c r="F98" s="25"/>
      <c r="G98" s="25">
        <f t="shared" si="2"/>
        <v>0</v>
      </c>
      <c r="H98" s="25"/>
      <c r="I98" s="25">
        <f t="shared" si="3"/>
        <v>0</v>
      </c>
    </row>
    <row r="99" spans="2:9" x14ac:dyDescent="0.4">
      <c r="B99" s="23"/>
      <c r="C99" s="23"/>
      <c r="D99" s="24" t="s">
        <v>106</v>
      </c>
      <c r="E99" s="25"/>
      <c r="F99" s="25"/>
      <c r="G99" s="25">
        <f t="shared" si="2"/>
        <v>0</v>
      </c>
      <c r="H99" s="25"/>
      <c r="I99" s="25">
        <f t="shared" si="3"/>
        <v>0</v>
      </c>
    </row>
    <row r="100" spans="2:9" x14ac:dyDescent="0.4">
      <c r="B100" s="23"/>
      <c r="C100" s="23"/>
      <c r="D100" s="24" t="s">
        <v>107</v>
      </c>
      <c r="E100" s="25"/>
      <c r="F100" s="25"/>
      <c r="G100" s="25">
        <f t="shared" si="2"/>
        <v>0</v>
      </c>
      <c r="H100" s="25"/>
      <c r="I100" s="25">
        <f t="shared" si="3"/>
        <v>0</v>
      </c>
    </row>
    <row r="101" spans="2:9" x14ac:dyDescent="0.4">
      <c r="B101" s="23"/>
      <c r="C101" s="26"/>
      <c r="D101" s="27" t="s">
        <v>108</v>
      </c>
      <c r="E101" s="28">
        <f>+E94+E99+E100</f>
        <v>0</v>
      </c>
      <c r="F101" s="28">
        <f>+F94+F99+F100</f>
        <v>882700</v>
      </c>
      <c r="G101" s="28">
        <f t="shared" si="2"/>
        <v>882700</v>
      </c>
      <c r="H101" s="28">
        <f>+H94+H99+H100</f>
        <v>0</v>
      </c>
      <c r="I101" s="28">
        <f t="shared" si="3"/>
        <v>882700</v>
      </c>
    </row>
    <row r="102" spans="2:9" x14ac:dyDescent="0.4">
      <c r="B102" s="23"/>
      <c r="C102" s="20" t="s">
        <v>33</v>
      </c>
      <c r="D102" s="24" t="s">
        <v>109</v>
      </c>
      <c r="E102" s="25">
        <f>+E103+E104+E105+E106+E107+E108</f>
        <v>0</v>
      </c>
      <c r="F102" s="25">
        <f>+F103+F104+F105+F106+F107+F108</f>
        <v>886020</v>
      </c>
      <c r="G102" s="25">
        <f t="shared" si="2"/>
        <v>886020</v>
      </c>
      <c r="H102" s="25">
        <f>+H103+H104+H105+H106+H107+H108</f>
        <v>0</v>
      </c>
      <c r="I102" s="25">
        <f t="shared" si="3"/>
        <v>886020</v>
      </c>
    </row>
    <row r="103" spans="2:9" x14ac:dyDescent="0.4">
      <c r="B103" s="23"/>
      <c r="C103" s="23"/>
      <c r="D103" s="24" t="s">
        <v>110</v>
      </c>
      <c r="E103" s="25"/>
      <c r="F103" s="25">
        <v>886020</v>
      </c>
      <c r="G103" s="25">
        <f t="shared" si="2"/>
        <v>886020</v>
      </c>
      <c r="H103" s="25"/>
      <c r="I103" s="25">
        <f t="shared" si="3"/>
        <v>886020</v>
      </c>
    </row>
    <row r="104" spans="2:9" x14ac:dyDescent="0.4">
      <c r="B104" s="23"/>
      <c r="C104" s="23"/>
      <c r="D104" s="24" t="s">
        <v>111</v>
      </c>
      <c r="E104" s="25"/>
      <c r="F104" s="25"/>
      <c r="G104" s="25">
        <f t="shared" si="2"/>
        <v>0</v>
      </c>
      <c r="H104" s="25"/>
      <c r="I104" s="25">
        <f t="shared" si="3"/>
        <v>0</v>
      </c>
    </row>
    <row r="105" spans="2:9" x14ac:dyDescent="0.4">
      <c r="B105" s="23"/>
      <c r="C105" s="23"/>
      <c r="D105" s="24" t="s">
        <v>112</v>
      </c>
      <c r="E105" s="25"/>
      <c r="F105" s="25"/>
      <c r="G105" s="25">
        <f t="shared" si="2"/>
        <v>0</v>
      </c>
      <c r="H105" s="25"/>
      <c r="I105" s="25">
        <f t="shared" si="3"/>
        <v>0</v>
      </c>
    </row>
    <row r="106" spans="2:9" x14ac:dyDescent="0.4">
      <c r="B106" s="23"/>
      <c r="C106" s="23"/>
      <c r="D106" s="24" t="s">
        <v>113</v>
      </c>
      <c r="E106" s="25"/>
      <c r="F106" s="25"/>
      <c r="G106" s="25">
        <f t="shared" si="2"/>
        <v>0</v>
      </c>
      <c r="H106" s="25"/>
      <c r="I106" s="25">
        <f t="shared" si="3"/>
        <v>0</v>
      </c>
    </row>
    <row r="107" spans="2:9" x14ac:dyDescent="0.4">
      <c r="B107" s="23"/>
      <c r="C107" s="23"/>
      <c r="D107" s="24" t="s">
        <v>114</v>
      </c>
      <c r="E107" s="25"/>
      <c r="F107" s="25"/>
      <c r="G107" s="25">
        <f t="shared" si="2"/>
        <v>0</v>
      </c>
      <c r="H107" s="25"/>
      <c r="I107" s="25">
        <f t="shared" si="3"/>
        <v>0</v>
      </c>
    </row>
    <row r="108" spans="2:9" x14ac:dyDescent="0.4">
      <c r="B108" s="23"/>
      <c r="C108" s="23"/>
      <c r="D108" s="24" t="s">
        <v>115</v>
      </c>
      <c r="E108" s="25"/>
      <c r="F108" s="25"/>
      <c r="G108" s="25">
        <f t="shared" si="2"/>
        <v>0</v>
      </c>
      <c r="H108" s="25"/>
      <c r="I108" s="25">
        <f t="shared" si="3"/>
        <v>0</v>
      </c>
    </row>
    <row r="109" spans="2:9" x14ac:dyDescent="0.4">
      <c r="B109" s="23"/>
      <c r="C109" s="23"/>
      <c r="D109" s="33" t="s">
        <v>116</v>
      </c>
      <c r="E109" s="34"/>
      <c r="F109" s="34">
        <v>74381</v>
      </c>
      <c r="G109" s="34">
        <f t="shared" si="2"/>
        <v>74381</v>
      </c>
      <c r="H109" s="34"/>
      <c r="I109" s="34">
        <f t="shared" si="3"/>
        <v>74381</v>
      </c>
    </row>
    <row r="110" spans="2:9" x14ac:dyDescent="0.4">
      <c r="B110" s="23"/>
      <c r="C110" s="23"/>
      <c r="D110" s="33" t="s">
        <v>117</v>
      </c>
      <c r="E110" s="34"/>
      <c r="F110" s="34">
        <v>192167</v>
      </c>
      <c r="G110" s="34">
        <f t="shared" si="2"/>
        <v>192167</v>
      </c>
      <c r="H110" s="34"/>
      <c r="I110" s="34">
        <f t="shared" si="3"/>
        <v>192167</v>
      </c>
    </row>
    <row r="111" spans="2:9" x14ac:dyDescent="0.4">
      <c r="B111" s="23"/>
      <c r="C111" s="26"/>
      <c r="D111" s="35" t="s">
        <v>118</v>
      </c>
      <c r="E111" s="36">
        <f>+E102+E109+E110</f>
        <v>0</v>
      </c>
      <c r="F111" s="36">
        <f>+F102+F109+F110</f>
        <v>1152568</v>
      </c>
      <c r="G111" s="36">
        <f t="shared" si="2"/>
        <v>1152568</v>
      </c>
      <c r="H111" s="36">
        <f>+H102+H109+H110</f>
        <v>0</v>
      </c>
      <c r="I111" s="36">
        <f t="shared" si="3"/>
        <v>1152568</v>
      </c>
    </row>
    <row r="112" spans="2:9" x14ac:dyDescent="0.4">
      <c r="B112" s="26"/>
      <c r="C112" s="32" t="s">
        <v>119</v>
      </c>
      <c r="D112" s="30"/>
      <c r="E112" s="31">
        <f xml:space="preserve"> +E101 - E111</f>
        <v>0</v>
      </c>
      <c r="F112" s="31">
        <f xml:space="preserve"> +F101 - F111</f>
        <v>-269868</v>
      </c>
      <c r="G112" s="31">
        <f t="shared" si="2"/>
        <v>-269868</v>
      </c>
      <c r="H112" s="31">
        <f xml:space="preserve"> +H101 - H111</f>
        <v>0</v>
      </c>
      <c r="I112" s="31">
        <f>I101-I111</f>
        <v>-269868</v>
      </c>
    </row>
    <row r="113" spans="2:9" x14ac:dyDescent="0.4">
      <c r="B113" s="32" t="s">
        <v>120</v>
      </c>
      <c r="C113" s="29"/>
      <c r="D113" s="30"/>
      <c r="E113" s="31">
        <f xml:space="preserve"> +E68 +E93 +E112</f>
        <v>-1748319</v>
      </c>
      <c r="F113" s="31">
        <f xml:space="preserve"> +F68 +F93 +F112</f>
        <v>23287877</v>
      </c>
      <c r="G113" s="31">
        <f t="shared" si="2"/>
        <v>21539558</v>
      </c>
      <c r="H113" s="31">
        <f xml:space="preserve"> +H68 +H93 +H112</f>
        <v>0</v>
      </c>
      <c r="I113" s="31">
        <f>I68+I93+I112</f>
        <v>21539558</v>
      </c>
    </row>
    <row r="114" spans="2:9" x14ac:dyDescent="0.4">
      <c r="B114" s="32" t="s">
        <v>121</v>
      </c>
      <c r="C114" s="29"/>
      <c r="D114" s="30"/>
      <c r="E114" s="31">
        <v>12069460</v>
      </c>
      <c r="F114" s="31">
        <v>43818339</v>
      </c>
      <c r="G114" s="31">
        <f t="shared" si="2"/>
        <v>55887799</v>
      </c>
      <c r="H114" s="31"/>
      <c r="I114" s="31">
        <f t="shared" si="3"/>
        <v>55887799</v>
      </c>
    </row>
    <row r="115" spans="2:9" x14ac:dyDescent="0.4">
      <c r="B115" s="32" t="s">
        <v>122</v>
      </c>
      <c r="C115" s="29"/>
      <c r="D115" s="30"/>
      <c r="E115" s="31">
        <f xml:space="preserve"> +E113 +E114</f>
        <v>10321141</v>
      </c>
      <c r="F115" s="31">
        <f xml:space="preserve"> +F113 +F114</f>
        <v>67106216</v>
      </c>
      <c r="G115" s="31">
        <f t="shared" si="2"/>
        <v>77427357</v>
      </c>
      <c r="H115" s="31">
        <f xml:space="preserve"> +H113 +H114</f>
        <v>0</v>
      </c>
      <c r="I115" s="31">
        <f>I113+I114</f>
        <v>77427357</v>
      </c>
    </row>
  </sheetData>
  <mergeCells count="16">
    <mergeCell ref="B94:B112"/>
    <mergeCell ref="C94:C101"/>
    <mergeCell ref="C102:C111"/>
    <mergeCell ref="B7:B68"/>
    <mergeCell ref="C7:C26"/>
    <mergeCell ref="C27:C67"/>
    <mergeCell ref="B69:B93"/>
    <mergeCell ref="C69:C77"/>
    <mergeCell ref="C78:C92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光の森こども園</vt:lpstr>
      <vt:lpstr>光の森こども園!Print_Titles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2024-10-15T00:20:35Z</dcterms:created>
  <dcterms:modified xsi:type="dcterms:W3CDTF">2024-10-15T00:20:38Z</dcterms:modified>
</cp:coreProperties>
</file>